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2024\2024-06\Тримесечни\"/>
    </mc:Choice>
  </mc:AlternateContent>
  <xr:revisionPtr revIDLastSave="0" documentId="13_ncr:1_{8D7C6878-79E6-4514-981B-12679836E5B2}" xr6:coauthVersionLast="47" xr6:coauthVersionMax="47" xr10:uidLastSave="{00000000-0000-0000-0000-000000000000}"/>
  <bookViews>
    <workbookView xWindow="0" yWindow="720" windowWidth="28800" windowHeight="15480" activeTab="1" xr2:uid="{00000000-000D-0000-FFFF-FFFF00000000}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C54" i="1"/>
  <c r="C48" i="1"/>
  <c r="C42" i="1"/>
  <c r="D48" i="1" l="1"/>
  <c r="F58" i="1"/>
  <c r="E58" i="1"/>
  <c r="C33" i="1"/>
  <c r="C28" i="1"/>
  <c r="C15" i="1"/>
  <c r="E16" i="1"/>
  <c r="E13" i="1"/>
  <c r="E11" i="1"/>
  <c r="C45" i="1" l="1"/>
  <c r="E48" i="1"/>
  <c r="G48" i="1"/>
  <c r="D60" i="1"/>
  <c r="C60" i="1"/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I65" i="1" s="1"/>
  <c r="D65" i="1"/>
  <c r="J65" i="1" s="1"/>
  <c r="C65" i="1"/>
  <c r="F62" i="1"/>
  <c r="E62" i="1"/>
  <c r="D62" i="1"/>
  <c r="C62" i="1"/>
  <c r="F59" i="1"/>
  <c r="E59" i="1"/>
  <c r="D59" i="1"/>
  <c r="C59" i="1"/>
  <c r="F56" i="1"/>
  <c r="E56" i="1"/>
  <c r="I56" i="1" s="1"/>
  <c r="D56" i="1"/>
  <c r="C56" i="1"/>
  <c r="F53" i="1"/>
  <c r="E53" i="1"/>
  <c r="D53" i="1"/>
  <c r="C53" i="1"/>
  <c r="F50" i="1"/>
  <c r="E50" i="1"/>
  <c r="D50" i="1"/>
  <c r="J50" i="1" s="1"/>
  <c r="C50" i="1"/>
  <c r="F47" i="1"/>
  <c r="E47" i="1"/>
  <c r="D47" i="1"/>
  <c r="J47" i="1" s="1"/>
  <c r="C47" i="1"/>
  <c r="F44" i="1"/>
  <c r="E44" i="1"/>
  <c r="D44" i="1"/>
  <c r="C44" i="1"/>
  <c r="D41" i="1"/>
  <c r="E41" i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 s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J13" i="1"/>
  <c r="I13" i="1"/>
  <c r="J12" i="1"/>
  <c r="I12" i="1"/>
  <c r="J11" i="1"/>
  <c r="I11" i="1"/>
  <c r="J14" i="1"/>
  <c r="D25" i="1"/>
  <c r="J10" i="1"/>
  <c r="J59" i="1" l="1"/>
  <c r="J62" i="1"/>
  <c r="F70" i="1"/>
  <c r="J56" i="1"/>
  <c r="I44" i="1"/>
  <c r="G70" i="1"/>
  <c r="I41" i="1"/>
  <c r="I27" i="1"/>
  <c r="I53" i="1"/>
  <c r="I59" i="1"/>
  <c r="I50" i="1"/>
  <c r="I14" i="1"/>
  <c r="C25" i="1"/>
  <c r="I25" i="1" s="1"/>
  <c r="H70" i="1"/>
  <c r="J27" i="1"/>
  <c r="I47" i="1"/>
  <c r="I62" i="1"/>
  <c r="J41" i="1"/>
  <c r="J44" i="1"/>
  <c r="F34" i="1"/>
  <c r="F36" i="1" s="1"/>
  <c r="F6" i="1" s="1"/>
  <c r="J25" i="1"/>
  <c r="J53" i="1"/>
  <c r="C70" i="1"/>
  <c r="D34" i="1"/>
  <c r="D36" i="1" s="1"/>
  <c r="D6" i="1" s="1"/>
  <c r="E34" i="1"/>
  <c r="E36" i="1" s="1"/>
  <c r="E6" i="1" s="1"/>
  <c r="I10" i="1"/>
  <c r="D70" i="1"/>
  <c r="E70" i="1"/>
  <c r="J34" i="1"/>
  <c r="J36" i="1" s="1"/>
  <c r="J6" i="1" s="1"/>
  <c r="J70" i="1" l="1"/>
  <c r="C34" i="1"/>
  <c r="I34" i="1" s="1"/>
  <c r="I70" i="1"/>
  <c r="C36" i="1" l="1"/>
  <c r="C37" i="1"/>
  <c r="I36" i="1"/>
  <c r="I37" i="1"/>
  <c r="C6" i="1" l="1"/>
  <c r="I6" i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<sst xmlns="http://schemas.openxmlformats.org/spreadsheetml/2006/main" count="418" uniqueCount="384">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</sst>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 xr:uid="{00000000-0005-0000-0000-000001000000}"/>
    <cellStyle name="Normal 3 2" xfId="2" xr:uid="{00000000-0005-0000-0000-000002000000}"/>
    <cellStyle name="Normal_BALANCE-09-2003-MAKET" xfId="3" xr:uid="{00000000-0005-0000-0000-000003000000}"/>
    <cellStyle name="Normal_Spravka-&amp;-69-05-2011-MAKET-entity" xfId="4" xr:uid="{00000000-0005-0000-0000-000004000000}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0"/>
  <sheetViews>
    <sheetView showGridLines="0" tabSelected="1" topLeftCell="B1" zoomScale="85" zoomScaleNormal="85" workbookViewId="0">
      <selection activeCell="E64" sqref="E64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45473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3285786</v>
      </c>
      <c r="D9" s="139"/>
      <c r="E9" s="138">
        <v>860267</v>
      </c>
      <c r="F9" s="140"/>
      <c r="G9" s="78">
        <v>0</v>
      </c>
      <c r="H9" s="79">
        <v>0</v>
      </c>
      <c r="I9" s="43">
        <f>+C9+E9</f>
        <v>4146053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38325</v>
      </c>
      <c r="D10" s="13">
        <f>+D11+D13</f>
        <v>0</v>
      </c>
      <c r="E10" s="12">
        <f>+E11+E13</f>
        <v>338998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377323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>
        <v>38325</v>
      </c>
      <c r="D11" s="17"/>
      <c r="E11" s="16">
        <f>68659+250000</f>
        <v>318659</v>
      </c>
      <c r="F11" s="17"/>
      <c r="G11" s="149">
        <v>0</v>
      </c>
      <c r="H11" s="150">
        <v>0</v>
      </c>
      <c r="I11" s="21">
        <f t="shared" si="0"/>
        <v>356984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f>1539+18800</f>
        <v>20339</v>
      </c>
      <c r="F13" s="17"/>
      <c r="G13" s="149">
        <v>0</v>
      </c>
      <c r="H13" s="150">
        <v>0</v>
      </c>
      <c r="I13" s="25">
        <f t="shared" si="0"/>
        <v>20339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2152170</v>
      </c>
      <c r="D14" s="13">
        <f>+D15+D17+D18+D19+D16</f>
        <v>0</v>
      </c>
      <c r="E14" s="12">
        <f>+E15+E17+E18+E19+E16</f>
        <v>215020</v>
      </c>
      <c r="F14" s="14">
        <f>+F15+F17+F18+F19+F16</f>
        <v>0</v>
      </c>
      <c r="G14" s="72">
        <v>0</v>
      </c>
      <c r="H14" s="73">
        <v>0</v>
      </c>
      <c r="I14" s="12">
        <f t="shared" si="0"/>
        <v>2367190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f>105276+324562+37757+4301+77732+399240+120431+87926+258845+28812+608839+98449</f>
        <v>2152170</v>
      </c>
      <c r="D15" s="17"/>
      <c r="E15" s="16"/>
      <c r="F15" s="17"/>
      <c r="G15" s="149">
        <v>0</v>
      </c>
      <c r="H15" s="150">
        <v>0</v>
      </c>
      <c r="I15" s="18">
        <f t="shared" si="0"/>
        <v>2152170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f>7637+15197+7273+49672+4855+111892</f>
        <v>196526</v>
      </c>
      <c r="F16" s="17"/>
      <c r="G16" s="149">
        <v>0</v>
      </c>
      <c r="H16" s="150">
        <v>0</v>
      </c>
      <c r="I16" s="21">
        <f t="shared" si="0"/>
        <v>196526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14494</v>
      </c>
      <c r="F17" s="17"/>
      <c r="G17" s="149">
        <v>0</v>
      </c>
      <c r="H17" s="150">
        <v>0</v>
      </c>
      <c r="I17" s="21">
        <f t="shared" si="0"/>
        <v>14494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>
        <v>4000</v>
      </c>
      <c r="F19" s="17"/>
      <c r="G19" s="149">
        <v>0</v>
      </c>
      <c r="H19" s="150">
        <v>0</v>
      </c>
      <c r="I19" s="25">
        <f t="shared" si="0"/>
        <v>4000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7500</v>
      </c>
      <c r="F20" s="17"/>
      <c r="G20" s="149">
        <v>0</v>
      </c>
      <c r="H20" s="150">
        <v>0</v>
      </c>
      <c r="I20" s="12">
        <f t="shared" si="0"/>
        <v>7500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9047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9047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1086244</v>
      </c>
      <c r="D25" s="13">
        <f>+D26+D27+D33</f>
        <v>0</v>
      </c>
      <c r="E25" s="12">
        <f>+E26+E27+E33</f>
        <v>298749</v>
      </c>
      <c r="F25" s="14">
        <f>+F26+F27+F33</f>
        <v>0</v>
      </c>
      <c r="G25" s="72">
        <v>0</v>
      </c>
      <c r="H25" s="73">
        <v>0</v>
      </c>
      <c r="I25" s="12">
        <f t="shared" si="0"/>
        <v>1384993</v>
      </c>
      <c r="J25" s="13">
        <f t="shared" si="1"/>
        <v>0</v>
      </c>
    </row>
    <row r="26" spans="1:10">
      <c r="A26" s="1">
        <v>8100</v>
      </c>
      <c r="B26" s="30" t="s">
        <v>19</v>
      </c>
      <c r="C26" s="16">
        <v>11500</v>
      </c>
      <c r="D26" s="17"/>
      <c r="E26" s="16"/>
      <c r="F26" s="17"/>
      <c r="G26" s="149">
        <v>0</v>
      </c>
      <c r="H26" s="150">
        <v>0</v>
      </c>
      <c r="I26" s="31">
        <f t="shared" si="0"/>
        <v>11500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950073</v>
      </c>
      <c r="D27" s="13">
        <f>+D28+D29+D30+D31+D32</f>
        <v>0</v>
      </c>
      <c r="E27" s="12">
        <f>+E28+E29+E30+E31+E32</f>
        <v>52381</v>
      </c>
      <c r="F27" s="14">
        <f>+F28+F29+F30+F31+F32</f>
        <v>0</v>
      </c>
      <c r="G27" s="72">
        <v>0</v>
      </c>
      <c r="H27" s="73">
        <v>0</v>
      </c>
      <c r="I27" s="12">
        <f t="shared" si="0"/>
        <v>1002454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f>1890+49494+695+386423+504571</f>
        <v>943073</v>
      </c>
      <c r="D28" s="17"/>
      <c r="E28" s="16"/>
      <c r="F28" s="17"/>
      <c r="G28" s="149">
        <v>0</v>
      </c>
      <c r="H28" s="150">
        <v>0</v>
      </c>
      <c r="I28" s="35">
        <f t="shared" si="0"/>
        <v>943073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51606</v>
      </c>
      <c r="F31" s="17"/>
      <c r="G31" s="149">
        <v>0</v>
      </c>
      <c r="H31" s="150">
        <v>0</v>
      </c>
      <c r="I31" s="37">
        <f t="shared" si="0"/>
        <v>51606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7000</v>
      </c>
      <c r="D32" s="17"/>
      <c r="E32" s="16">
        <v>775</v>
      </c>
      <c r="F32" s="17"/>
      <c r="G32" s="149">
        <v>0</v>
      </c>
      <c r="H32" s="150">
        <v>0</v>
      </c>
      <c r="I32" s="37">
        <f t="shared" si="0"/>
        <v>7775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f>6103+190+9794+8584+100000</f>
        <v>124671</v>
      </c>
      <c r="D33" s="17"/>
      <c r="E33" s="16">
        <v>246368</v>
      </c>
      <c r="F33" s="17"/>
      <c r="G33" s="149">
        <v>0</v>
      </c>
      <c r="H33" s="150">
        <v>0</v>
      </c>
      <c r="I33" s="40">
        <f t="shared" si="0"/>
        <v>371039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3285786</v>
      </c>
      <c r="D34" s="44">
        <f t="shared" ref="D34:F34" si="4">+D10+D14+D20+D21+D22+D23+D24+D25</f>
        <v>0</v>
      </c>
      <c r="E34" s="45">
        <f t="shared" si="4"/>
        <v>860267</v>
      </c>
      <c r="F34" s="46">
        <f t="shared" si="4"/>
        <v>0</v>
      </c>
      <c r="G34" s="74">
        <v>0</v>
      </c>
      <c r="H34" s="75">
        <v>0</v>
      </c>
      <c r="I34" s="43">
        <f t="shared" si="0"/>
        <v>4146053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458845</v>
      </c>
      <c r="D41" s="59">
        <f t="shared" si="6"/>
        <v>0</v>
      </c>
      <c r="E41" s="58">
        <f t="shared" si="6"/>
        <v>180021</v>
      </c>
      <c r="F41" s="60">
        <f t="shared" si="6"/>
        <v>0</v>
      </c>
      <c r="G41" s="58">
        <f t="shared" si="6"/>
        <v>79094</v>
      </c>
      <c r="H41" s="60">
        <f t="shared" si="6"/>
        <v>0</v>
      </c>
      <c r="I41" s="58">
        <f>+C41+E41+G41</f>
        <v>717960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f>258845+200000</f>
        <v>458845</v>
      </c>
      <c r="D42" s="17"/>
      <c r="E42" s="16">
        <v>180021</v>
      </c>
      <c r="F42" s="17"/>
      <c r="G42" s="16">
        <v>79094</v>
      </c>
      <c r="H42" s="17"/>
      <c r="I42" s="66">
        <f t="shared" ref="I42:I70" si="7">+C42+E42+G42</f>
        <v>717960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42402</v>
      </c>
      <c r="D44" s="59">
        <f t="shared" si="9"/>
        <v>1698</v>
      </c>
      <c r="E44" s="58">
        <f t="shared" si="9"/>
        <v>8356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50758</v>
      </c>
      <c r="J44" s="59">
        <f t="shared" si="8"/>
        <v>1698</v>
      </c>
    </row>
    <row r="45" spans="1:10">
      <c r="A45" s="1">
        <v>201</v>
      </c>
      <c r="B45" s="15" t="s">
        <v>294</v>
      </c>
      <c r="C45" s="16">
        <f>13265+20398+7041</f>
        <v>40704</v>
      </c>
      <c r="D45" s="17"/>
      <c r="E45" s="16">
        <v>8356</v>
      </c>
      <c r="F45" s="17"/>
      <c r="G45" s="16"/>
      <c r="H45" s="17"/>
      <c r="I45" s="66">
        <f t="shared" si="7"/>
        <v>49060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1698</v>
      </c>
      <c r="D46" s="51">
        <v>1698</v>
      </c>
      <c r="E46" s="50"/>
      <c r="F46" s="51"/>
      <c r="G46" s="50"/>
      <c r="H46" s="51"/>
      <c r="I46" s="68">
        <f t="shared" si="7"/>
        <v>1698</v>
      </c>
      <c r="J46" s="69">
        <f t="shared" si="8"/>
        <v>1698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1524171</v>
      </c>
      <c r="D47" s="59">
        <f t="shared" si="10"/>
        <v>283601</v>
      </c>
      <c r="E47" s="58">
        <f t="shared" si="10"/>
        <v>1539</v>
      </c>
      <c r="F47" s="60">
        <f t="shared" si="10"/>
        <v>0</v>
      </c>
      <c r="G47" s="58">
        <f t="shared" si="10"/>
        <v>34962</v>
      </c>
      <c r="H47" s="60">
        <f t="shared" si="10"/>
        <v>0</v>
      </c>
      <c r="I47" s="58">
        <f t="shared" si="7"/>
        <v>1560672</v>
      </c>
      <c r="J47" s="59">
        <f t="shared" si="8"/>
        <v>283601</v>
      </c>
    </row>
    <row r="48" spans="1:10">
      <c r="A48" s="1">
        <v>301</v>
      </c>
      <c r="B48" s="15" t="s">
        <v>294</v>
      </c>
      <c r="C48" s="16">
        <f>156046+373299+31682+8988+468323+87633+7000+150000</f>
        <v>1282971</v>
      </c>
      <c r="D48" s="17">
        <f>35401+7000</f>
        <v>42401</v>
      </c>
      <c r="E48" s="16">
        <f>1539</f>
        <v>1539</v>
      </c>
      <c r="F48" s="17"/>
      <c r="G48" s="16">
        <f>7273+4855+7637+15197</f>
        <v>34962</v>
      </c>
      <c r="H48" s="17"/>
      <c r="I48" s="66">
        <f t="shared" si="7"/>
        <v>1319472</v>
      </c>
      <c r="J48" s="67">
        <f t="shared" si="8"/>
        <v>42401</v>
      </c>
    </row>
    <row r="49" spans="1:10">
      <c r="A49" s="1">
        <v>302</v>
      </c>
      <c r="B49" s="20" t="s">
        <v>295</v>
      </c>
      <c r="C49" s="50">
        <v>241200</v>
      </c>
      <c r="D49" s="51">
        <v>241200</v>
      </c>
      <c r="E49" s="50"/>
      <c r="F49" s="51"/>
      <c r="G49" s="50"/>
      <c r="H49" s="51"/>
      <c r="I49" s="68">
        <f t="shared" si="7"/>
        <v>241200</v>
      </c>
      <c r="J49" s="69">
        <f t="shared" si="8"/>
        <v>241200</v>
      </c>
    </row>
    <row r="50" spans="1:10">
      <c r="A50" s="1">
        <v>400</v>
      </c>
      <c r="B50" s="57" t="s">
        <v>290</v>
      </c>
      <c r="C50" s="58">
        <f t="shared" ref="C50:H50" si="11">+C51+C52</f>
        <v>329380</v>
      </c>
      <c r="D50" s="59">
        <f t="shared" si="11"/>
        <v>3900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329380</v>
      </c>
      <c r="J50" s="59">
        <f t="shared" si="8"/>
        <v>3900</v>
      </c>
    </row>
    <row r="51" spans="1:10">
      <c r="A51" s="1">
        <v>401</v>
      </c>
      <c r="B51" s="15" t="s">
        <v>294</v>
      </c>
      <c r="C51" s="16">
        <v>325480</v>
      </c>
      <c r="D51" s="17"/>
      <c r="E51" s="16"/>
      <c r="F51" s="17"/>
      <c r="G51" s="16"/>
      <c r="H51" s="17"/>
      <c r="I51" s="66">
        <f t="shared" si="7"/>
        <v>325480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3900</v>
      </c>
      <c r="D52" s="51">
        <v>3900</v>
      </c>
      <c r="E52" s="50"/>
      <c r="F52" s="51"/>
      <c r="G52" s="50"/>
      <c r="H52" s="51"/>
      <c r="I52" s="68">
        <f t="shared" si="7"/>
        <v>3900</v>
      </c>
      <c r="J52" s="69">
        <f t="shared" si="8"/>
        <v>3900</v>
      </c>
    </row>
    <row r="53" spans="1:10" ht="31.5">
      <c r="A53" s="1">
        <v>500</v>
      </c>
      <c r="B53" s="57" t="s">
        <v>291</v>
      </c>
      <c r="C53" s="58">
        <f t="shared" ref="C53:H53" si="12">+C54+C55</f>
        <v>840547</v>
      </c>
      <c r="D53" s="59">
        <f t="shared" si="12"/>
        <v>39147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840547</v>
      </c>
      <c r="J53" s="59">
        <f t="shared" si="8"/>
        <v>39147</v>
      </c>
    </row>
    <row r="54" spans="1:10">
      <c r="A54" s="1">
        <v>501</v>
      </c>
      <c r="B54" s="15" t="s">
        <v>294</v>
      </c>
      <c r="C54" s="16">
        <f>120431+121080+87635+332298+62959+4867+72130</f>
        <v>801400</v>
      </c>
      <c r="D54" s="17"/>
      <c r="E54" s="16"/>
      <c r="F54" s="17"/>
      <c r="G54" s="16"/>
      <c r="H54" s="17"/>
      <c r="I54" s="66">
        <f t="shared" si="7"/>
        <v>801400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>
        <v>39147</v>
      </c>
      <c r="D55" s="51">
        <v>39147</v>
      </c>
      <c r="E55" s="50"/>
      <c r="F55" s="51"/>
      <c r="G55" s="50"/>
      <c r="H55" s="51"/>
      <c r="I55" s="68">
        <f t="shared" si="7"/>
        <v>39147</v>
      </c>
      <c r="J55" s="69">
        <f t="shared" si="8"/>
        <v>39147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244988</v>
      </c>
      <c r="F56" s="60">
        <f t="shared" si="13"/>
        <v>62220</v>
      </c>
      <c r="G56" s="58">
        <f t="shared" si="13"/>
        <v>0</v>
      </c>
      <c r="H56" s="60">
        <f t="shared" si="13"/>
        <v>0</v>
      </c>
      <c r="I56" s="58">
        <f t="shared" si="7"/>
        <v>244988</v>
      </c>
      <c r="J56" s="59">
        <f t="shared" si="8"/>
        <v>62220</v>
      </c>
    </row>
    <row r="57" spans="1:10">
      <c r="A57" s="1">
        <v>601</v>
      </c>
      <c r="B57" s="15" t="s">
        <v>294</v>
      </c>
      <c r="C57" s="16"/>
      <c r="D57" s="17"/>
      <c r="E57" s="16">
        <v>182768</v>
      </c>
      <c r="F57" s="17"/>
      <c r="G57" s="16"/>
      <c r="H57" s="17"/>
      <c r="I57" s="66">
        <f t="shared" si="7"/>
        <v>182768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f>7500+54720</f>
        <v>62220</v>
      </c>
      <c r="F58" s="51">
        <f>7500+54720</f>
        <v>62220</v>
      </c>
      <c r="G58" s="50"/>
      <c r="H58" s="51"/>
      <c r="I58" s="68">
        <f t="shared" si="7"/>
        <v>62220</v>
      </c>
      <c r="J58" s="69">
        <f t="shared" si="8"/>
        <v>62220</v>
      </c>
    </row>
    <row r="59" spans="1:10" ht="31.5">
      <c r="A59" s="1">
        <v>700</v>
      </c>
      <c r="B59" s="57" t="s">
        <v>293</v>
      </c>
      <c r="C59" s="58">
        <f t="shared" ref="C59:H59" si="14">+C60+C61</f>
        <v>90441</v>
      </c>
      <c r="D59" s="59">
        <f t="shared" si="14"/>
        <v>2915</v>
      </c>
      <c r="E59" s="58">
        <f t="shared" si="14"/>
        <v>775</v>
      </c>
      <c r="F59" s="60">
        <f t="shared" si="14"/>
        <v>775</v>
      </c>
      <c r="G59" s="58">
        <f t="shared" si="14"/>
        <v>68659</v>
      </c>
      <c r="H59" s="60">
        <f t="shared" si="14"/>
        <v>0</v>
      </c>
      <c r="I59" s="58">
        <f t="shared" si="7"/>
        <v>159875</v>
      </c>
      <c r="J59" s="59">
        <f t="shared" si="8"/>
        <v>3690</v>
      </c>
    </row>
    <row r="60" spans="1:10">
      <c r="A60" s="1">
        <v>701</v>
      </c>
      <c r="B60" s="15" t="s">
        <v>294</v>
      </c>
      <c r="C60" s="16">
        <f>945+757+286+190+87526+444+293</f>
        <v>90441</v>
      </c>
      <c r="D60" s="17">
        <f>945+757+286+190+444+293</f>
        <v>2915</v>
      </c>
      <c r="E60" s="16">
        <v>775</v>
      </c>
      <c r="F60" s="17">
        <v>775</v>
      </c>
      <c r="G60" s="16">
        <v>68659</v>
      </c>
      <c r="H60" s="17"/>
      <c r="I60" s="66">
        <f t="shared" si="7"/>
        <v>159875</v>
      </c>
      <c r="J60" s="67">
        <f t="shared" si="8"/>
        <v>3690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153440</v>
      </c>
      <c r="F62" s="60">
        <f t="shared" si="15"/>
        <v>21000</v>
      </c>
      <c r="G62" s="58">
        <f t="shared" si="15"/>
        <v>0</v>
      </c>
      <c r="H62" s="60">
        <f t="shared" si="15"/>
        <v>0</v>
      </c>
      <c r="I62" s="58">
        <f t="shared" si="7"/>
        <v>153440</v>
      </c>
      <c r="J62" s="59">
        <f t="shared" si="8"/>
        <v>21000</v>
      </c>
    </row>
    <row r="63" spans="1:10">
      <c r="A63" s="1">
        <v>801</v>
      </c>
      <c r="B63" s="15" t="s">
        <v>294</v>
      </c>
      <c r="C63" s="16"/>
      <c r="D63" s="17"/>
      <c r="E63" s="16">
        <f>49672+82768</f>
        <v>132440</v>
      </c>
      <c r="F63" s="17"/>
      <c r="G63" s="16"/>
      <c r="H63" s="17"/>
      <c r="I63" s="66">
        <f t="shared" si="7"/>
        <v>132440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21000</v>
      </c>
      <c r="F64" s="51">
        <v>21000</v>
      </c>
      <c r="G64" s="50"/>
      <c r="H64" s="51"/>
      <c r="I64" s="68">
        <f t="shared" si="7"/>
        <v>21000</v>
      </c>
      <c r="J64" s="69">
        <f t="shared" si="8"/>
        <v>21000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77833</v>
      </c>
      <c r="F65" s="60">
        <f t="shared" si="16"/>
        <v>77833</v>
      </c>
      <c r="G65" s="58">
        <f t="shared" si="16"/>
        <v>0</v>
      </c>
      <c r="H65" s="60">
        <f t="shared" si="16"/>
        <v>0</v>
      </c>
      <c r="I65" s="58">
        <f t="shared" si="7"/>
        <v>77833</v>
      </c>
      <c r="J65" s="59">
        <f t="shared" si="8"/>
        <v>77833</v>
      </c>
    </row>
    <row r="66" spans="1:10">
      <c r="A66" s="1">
        <v>901</v>
      </c>
      <c r="B66" s="15" t="s">
        <v>294</v>
      </c>
      <c r="C66" s="16"/>
      <c r="D66" s="17"/>
      <c r="E66" s="16">
        <v>77833</v>
      </c>
      <c r="F66" s="17">
        <v>77833</v>
      </c>
      <c r="G66" s="16"/>
      <c r="H66" s="17"/>
      <c r="I66" s="66">
        <f t="shared" si="7"/>
        <v>77833</v>
      </c>
      <c r="J66" s="67">
        <f t="shared" si="8"/>
        <v>77833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>
        <v>10600</v>
      </c>
      <c r="F68" s="146"/>
      <c r="G68" s="144"/>
      <c r="H68" s="146"/>
      <c r="I68" s="58">
        <f t="shared" si="7"/>
        <v>10600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3285786</v>
      </c>
      <c r="D70" s="63">
        <f t="shared" si="17"/>
        <v>331261</v>
      </c>
      <c r="E70" s="64">
        <f t="shared" si="17"/>
        <v>677552</v>
      </c>
      <c r="F70" s="65">
        <f t="shared" si="17"/>
        <v>161828</v>
      </c>
      <c r="G70" s="64">
        <f t="shared" si="17"/>
        <v>182715</v>
      </c>
      <c r="H70" s="65">
        <f t="shared" si="17"/>
        <v>0</v>
      </c>
      <c r="I70" s="62">
        <f t="shared" si="7"/>
        <v>4146053</v>
      </c>
      <c r="J70" s="63">
        <f t="shared" si="8"/>
        <v>493089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 xr:uid="{00000000-0002-0000-0100-000000000000}"/>
    <dataValidation type="list" allowBlank="1" showInputMessage="1" showErrorMessage="1" sqref="C4" xr:uid="{00000000-0002-0000-0100-000001000000}">
      <formula1>date</formula1>
    </dataValidation>
    <dataValidation type="whole" operator="greaterThanOrEqual" allowBlank="1" showInputMessage="1" showErrorMessage="1" error="Въвежда се цяло положително число!" sqref="C9:F9 C11:F13 C15:F24 C26:F26 C28:F33 C42:H43 C45:H46 C48:H49 C51:H52 C54:H55 C57:H58 C60:H61 C63:H64 C66:H69" xr:uid="{00000000-0002-0000-0100-000002000000}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User</cp:lastModifiedBy>
  <cp:lastPrinted>2021-11-22T13:02:31Z</cp:lastPrinted>
  <dcterms:created xsi:type="dcterms:W3CDTF">2021-11-19T12:26:58Z</dcterms:created>
  <dcterms:modified xsi:type="dcterms:W3CDTF">2024-07-15T12:02:29Z</dcterms:modified>
</cp:coreProperties>
</file>